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<sst xmlns="http://schemas.openxmlformats.org/spreadsheetml/2006/main" count="14" uniqueCount="13">
  <si>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ÅR 1 Driftsomkostninger/Besparelser</t>
  </si>
  <si>
    <t>ÅR 2 Driftsomkostninger/Besparelser</t>
  </si>
  <si>
    <t>ÅR 3 Driftsomkostninger/Besparelser</t>
  </si>
  <si>
    <t>ÅR 4 Driftsomkostninger/Besparelser</t>
  </si>
  <si>
    <t>ÅR 5 Driftsomkostninger/Besparelser</t>
  </si>
  <si>
    <t>Total</t>
  </si>
  <si>
    <t>Resultat (sum E minus sum C)</t>
  </si>
  <si>
    <t>Nutidsværdi (x)</t>
  </si>
  <si>
    <t>Skønnede besparelser (y)</t>
  </si>
  <si>
    <t>Skønnede udgifter (y)</t>
  </si>
  <si>
    <t>Diskonteringsrente (x)</t>
  </si>
  <si>
    <t>Gennemsnitlig årlig pris- og lønstigning (y)</t>
  </si>
  <si>
    <t>Modelskabelon til beregning af omkostninger og besparelser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</si>
</sst>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4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61"/>
      <name val="Arial"/>
      <family val="0"/>
    </font>
    <font>
      <sz val="11"/>
      <color indexed="20"/>
      <name val="Arial"/>
      <family val="0"/>
    </font>
    <font>
      <sz val="11"/>
      <color indexed="57"/>
      <name val="Arial"/>
      <family val="0"/>
    </font>
    <font>
      <sz val="11"/>
      <color indexed="17"/>
      <name val="Arial"/>
      <family val="0"/>
    </font>
    <font>
      <b/>
      <sz val="11"/>
      <color indexed="61"/>
      <name val="Arial"/>
      <family val="0"/>
    </font>
    <font>
      <b/>
      <sz val="11"/>
      <color indexed="20"/>
      <name val="Arial"/>
      <family val="0"/>
    </font>
    <font>
      <b/>
      <sz val="11"/>
      <color indexed="57"/>
      <name val="Arial"/>
      <family val="0"/>
    </font>
    <font>
      <b/>
      <sz val="11"/>
      <color indexed="17"/>
      <name val="Arial"/>
      <family val="0"/>
    </font>
    <font>
      <b/>
      <sz val="11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3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Skønnede omkostninger og besparelser (årets priser)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32"/>
          <c:w val="0.946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Ark1!$B$4</c:f>
              <c:strCache>
                <c:ptCount val="1"/>
                <c:pt idx="0">
                  <c:v>Skønnede udgifter (y)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Ark1!$B$5:$B$9</c:f>
              <c:numCache/>
            </c:numRef>
          </c:val>
          <c:smooth val="1"/>
        </c:ser>
        <c:ser>
          <c:idx val="1"/>
          <c:order val="1"/>
          <c:tx>
            <c:strRef>
              <c:f>Ark1!$D$4</c:f>
              <c:strCache>
                <c:ptCount val="1"/>
                <c:pt idx="0">
                  <c:v>Skønnede besparelser (y)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Ark1!$D$5:$D$9</c:f>
              <c:numCache/>
            </c:numRef>
          </c:val>
          <c:smooth val="1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  <c:max val="170000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Omkostninger i kr.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"/>
          <c:y val="0.939"/>
          <c:w val="0.408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15</xdr:row>
      <xdr:rowOff>95250</xdr:rowOff>
    </xdr:from>
    <xdr:to>
      <xdr:col>4</xdr:col>
      <xdr:colOff>295275</xdr:colOff>
      <xdr:row>41</xdr:row>
      <xdr:rowOff>114300</xdr:rowOff>
    </xdr:to>
    <xdr:graphicFrame>
      <xdr:nvGraphicFramePr>
        <xdr:cNvPr id="1" name="Diagram 1"/>
        <xdr:cNvGraphicFramePr/>
      </xdr:nvGraphicFramePr>
      <xdr:xfrm>
        <a:off x="333375" y="2790825"/>
        <a:ext cx="7753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8" sqref="F18"/>
    </sheetView>
  </sheetViews>
  <sheetFormatPr defaultColWidth="9.140625" defaultRowHeight="12"/>
  <cols>
    <col min="1" max="1" width="43.7109375" style="0" customWidth="1"/>
    <col min="2" max="2" width="25.00390625" style="1" customWidth="1"/>
    <col min="3" max="3" width="19.421875" style="1" customWidth="1"/>
    <col min="4" max="4" width="28.7109375" style="1" customWidth="1"/>
    <col min="5" max="5" width="19.00390625" style="1" customWidth="1"/>
    <col min="6" max="6" width="9.140625" style="1" customWidth="1"/>
  </cols>
  <sheetData>
    <row r="1" spans="1:6" s="32" customFormat="1" ht="18">
      <c r="A1" s="30" t="s">
        <v>12</v>
      </c>
      <c r="B1" s="31"/>
      <c r="C1" s="31"/>
      <c r="D1" s="31"/>
      <c r="E1" s="31"/>
      <c r="F1" s="31"/>
    </row>
    <row r="2" spans="1:6" s="2" customFormat="1" ht="15">
      <c r="A2" s="18" t="s">
        <v>10</v>
      </c>
      <c r="B2" s="19">
        <v>5</v>
      </c>
      <c r="C2" s="20"/>
      <c r="D2" s="20"/>
      <c r="E2" s="21"/>
      <c r="F2" s="3"/>
    </row>
    <row r="3" spans="1:6" s="2" customFormat="1" ht="15">
      <c r="A3" s="22" t="s">
        <v>11</v>
      </c>
      <c r="B3" s="23">
        <v>2</v>
      </c>
      <c r="C3" s="24"/>
      <c r="D3" s="24"/>
      <c r="E3" s="25"/>
      <c r="F3" s="3"/>
    </row>
    <row r="4" spans="1:6" s="2" customFormat="1" ht="15">
      <c r="A4" s="26"/>
      <c r="B4" s="27" t="s">
        <v>9</v>
      </c>
      <c r="C4" s="28" t="s">
        <v>7</v>
      </c>
      <c r="D4" s="27" t="s">
        <v>8</v>
      </c>
      <c r="E4" s="29" t="s">
        <v>7</v>
      </c>
      <c r="F4" s="3"/>
    </row>
    <row r="5" spans="1:5" ht="14.25">
      <c r="A5" s="4" t="s">
        <v>0</v>
      </c>
      <c r="B5" s="5">
        <v>100000</v>
      </c>
      <c r="C5" s="6">
        <f>B5/((1+B2/100)^1)</f>
        <v>95238.09523809524</v>
      </c>
      <c r="D5" s="7">
        <v>50000</v>
      </c>
      <c r="E5" s="8">
        <f>D5/(1+B2/100)^1</f>
        <v>47619.04761904762</v>
      </c>
    </row>
    <row r="6" spans="1:5" ht="14.25">
      <c r="A6" s="4" t="s">
        <v>1</v>
      </c>
      <c r="B6" s="5">
        <f>B5*(1+B3/100)^1</f>
        <v>102000</v>
      </c>
      <c r="C6" s="6">
        <f>B6/((1+B2/100)^2)</f>
        <v>92517.00680272108</v>
      </c>
      <c r="D6" s="7">
        <v>51000</v>
      </c>
      <c r="E6" s="8">
        <f>D6/(1+B2/100)^2</f>
        <v>46258.50340136054</v>
      </c>
    </row>
    <row r="7" spans="1:5" ht="14.25">
      <c r="A7" s="4" t="s">
        <v>2</v>
      </c>
      <c r="B7" s="5">
        <f>B5*(1+B3/100)^2</f>
        <v>104040</v>
      </c>
      <c r="C7" s="6">
        <f>B7/((1+B2/100)^3)</f>
        <v>89873.66375121476</v>
      </c>
      <c r="D7" s="7">
        <v>140000</v>
      </c>
      <c r="E7" s="8">
        <f>D7/(1+B2/100)^3</f>
        <v>120937.26379440664</v>
      </c>
    </row>
    <row r="8" spans="1:5" ht="14.25">
      <c r="A8" s="4" t="s">
        <v>3</v>
      </c>
      <c r="B8" s="5">
        <f>B5*(1+B3/100)^3</f>
        <v>106120.79999999999</v>
      </c>
      <c r="C8" s="6">
        <f>B8/((1+B2/100)^4)</f>
        <v>87305.84478689433</v>
      </c>
      <c r="D8" s="7">
        <f>D7*(1+B3/100)^1</f>
        <v>142800</v>
      </c>
      <c r="E8" s="8">
        <f>D8/(1+B2/100)^4</f>
        <v>117481.91340028074</v>
      </c>
    </row>
    <row r="9" spans="1:5" ht="14.25">
      <c r="A9" s="4" t="s">
        <v>4</v>
      </c>
      <c r="B9" s="5">
        <f>B5*(1+B3/100)^4</f>
        <v>108243.216</v>
      </c>
      <c r="C9" s="6">
        <f>B9/((1+B2/100)^5)</f>
        <v>84811.39207869736</v>
      </c>
      <c r="D9" s="7">
        <f>D7*(1+B3/100)^2</f>
        <v>145656</v>
      </c>
      <c r="E9" s="8">
        <f>D9/(1+B2/100)^5</f>
        <v>114125.28730312985</v>
      </c>
    </row>
    <row r="10" spans="1:6" s="2" customFormat="1" ht="15">
      <c r="A10" s="9" t="s">
        <v>5</v>
      </c>
      <c r="B10" s="10">
        <f>SUM(B5:B9)</f>
        <v>520404.016</v>
      </c>
      <c r="C10" s="11">
        <f>SUM(C5:C9)</f>
        <v>449746.0026576228</v>
      </c>
      <c r="D10" s="12">
        <f>SUM(D5:D9)</f>
        <v>529456</v>
      </c>
      <c r="E10" s="13">
        <f>SUM(E5:E9)</f>
        <v>446422.0155182254</v>
      </c>
      <c r="F10" s="3"/>
    </row>
    <row r="11" spans="1:6" s="2" customFormat="1" ht="15">
      <c r="A11" s="14" t="s">
        <v>6</v>
      </c>
      <c r="B11" s="15">
        <f>E10-C10</f>
        <v>-3323.987139397417</v>
      </c>
      <c r="C11" s="15" t="str">
        <f>IF(B11&gt;0,"Positivt udfald efter 5 år","Igangsæt med omtanke")</f>
        <v>Igangsæt med omtanke</v>
      </c>
      <c r="D11" s="16"/>
      <c r="E11" s="17"/>
      <c r="F11" s="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Albertslund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</dc:creator>
  <cp:keywords/>
  <dc:description/>
  <cp:lastModifiedBy>Windows User</cp:lastModifiedBy>
  <dcterms:created xsi:type="dcterms:W3CDTF">2011-09-01T06:17:57Z</dcterms:created>
  <dcterms:modified xsi:type="dcterms:W3CDTF">2015-03-27T12:37:33Z</dcterms:modified>
  <cp:category/>
  <cp:version/>
  <cp:contentType/>
  <cp:contentStatus/>
</cp:coreProperties>
</file>